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735" windowWidth="15360" windowHeight="9105" activeTab="0"/>
  </bookViews>
  <sheets>
    <sheet name="FDD Mkt Based Billing Example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<sst xmlns="http://schemas.openxmlformats.org/spreadsheetml/2006/main" count="95" uniqueCount="80">
  <si>
    <t>Input #</t>
  </si>
  <si>
    <t>MMBTU</t>
  </si>
  <si>
    <t>COMPONENTS</t>
  </si>
  <si>
    <t>RATE</t>
  </si>
  <si>
    <t>BILLING  QUANTITY</t>
  </si>
  <si>
    <t>INJECTION PERIOD</t>
  </si>
  <si>
    <t>WITHDRAWAL PERIOD</t>
  </si>
  <si>
    <t>MAXIMUM  DAILY</t>
  </si>
  <si>
    <t>MONTHS</t>
  </si>
  <si>
    <t>W/D  QUANTITY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</si>
  <si>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</si>
  <si>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</si>
  <si>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</si>
  <si>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</si>
  <si>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</si>
  <si>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</si>
  <si>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</si>
  <si>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</si>
  <si>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</si>
  <si>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</si>
  <si>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</si>
  <si>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</si>
  <si>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TOTAL</t>
  </si>
  <si>
    <t>RESERVATION FEE</t>
  </si>
  <si>
    <t xml:space="preserve">  * 1</t>
  </si>
  <si>
    <t>ANNUAL</t>
  </si>
  <si>
    <t>CYCLE QUANTITY</t>
  </si>
  <si>
    <t>CAPACITY FEE</t>
  </si>
  <si>
    <t xml:space="preserve">  * 2</t>
  </si>
  <si>
    <t>INJECTION</t>
  </si>
  <si>
    <t xml:space="preserve">  * 3</t>
  </si>
  <si>
    <t xml:space="preserve">SEE </t>
  </si>
  <si>
    <t>ACTUAL</t>
  </si>
  <si>
    <t xml:space="preserve">Inject.  w/in Firm Reqrmts:  </t>
  </si>
  <si>
    <t>per MMBTU</t>
  </si>
  <si>
    <t xml:space="preserve">W/D  w/in Firm Reqrmts:  </t>
  </si>
  <si>
    <t>and</t>
  </si>
  <si>
    <t>INFORMATION</t>
  </si>
  <si>
    <t>QUANTITIES</t>
  </si>
  <si>
    <t>Inject.  Overrun</t>
  </si>
  <si>
    <t>W/D  Overrun</t>
  </si>
  <si>
    <t>Increm. Cost (if any)</t>
  </si>
  <si>
    <t>WITHDRAWAL  FEES</t>
  </si>
  <si>
    <t>AT  RIGHT</t>
  </si>
  <si>
    <t>Inject. w/in Firm Reqrmts:</t>
  </si>
  <si>
    <t xml:space="preserve">ACTUAL </t>
  </si>
  <si>
    <t xml:space="preserve">SUMMER </t>
  </si>
  <si>
    <t>INJECTIONS</t>
  </si>
  <si>
    <t>TOTAL FDD BILLING</t>
  </si>
  <si>
    <t>(w/o  any increm. cost)</t>
  </si>
  <si>
    <t>FDD UNIT COST</t>
  </si>
  <si>
    <t>(w/o  any increm. VOL.)</t>
  </si>
  <si>
    <t>PER  MMBTU</t>
  </si>
  <si>
    <t>Reservation Rate</t>
  </si>
  <si>
    <t>Capacity Rate</t>
  </si>
  <si>
    <t>Injection/Withdrawal Rate</t>
  </si>
  <si>
    <t>Overrun</t>
  </si>
  <si>
    <t>plus</t>
  </si>
  <si>
    <t>for most current rate</t>
  </si>
  <si>
    <t>Cycle Quantity</t>
  </si>
  <si>
    <t>see Tariff Sheet No. 54</t>
  </si>
  <si>
    <t>OVERRUN ONLY</t>
  </si>
  <si>
    <t>W/D w/in Firm Reqrmts:</t>
  </si>
  <si>
    <t>FDD STORAGE FUEL</t>
  </si>
  <si>
    <t>Market Based Rate</t>
  </si>
  <si>
    <t xml:space="preserve">  * 4</t>
  </si>
  <si>
    <t xml:space="preserve">  * 5</t>
  </si>
  <si>
    <t>Note * 1:</t>
  </si>
  <si>
    <t>Market Based Rate minus (injection rate + withdrawal rate) divided by 2</t>
  </si>
  <si>
    <t>(i) Market Based Rate minus (injection rate + withdrawal rate) divided by 2</t>
  </si>
  <si>
    <t>Note * 2:</t>
  </si>
  <si>
    <t>Note * 3:</t>
  </si>
  <si>
    <t>Note * 4:</t>
  </si>
  <si>
    <t>Note * 5:</t>
  </si>
  <si>
    <t>Rate  x  actual monthly injection or withdrawal volume equals each monthly bill</t>
  </si>
  <si>
    <t>(ii) Take the result of (i) times Cycle Quantity divided by 12 months</t>
  </si>
  <si>
    <t>(iii) Take  the result of (ii) divided by Maximum Daily W/D Quantity</t>
  </si>
  <si>
    <t>Rate  x  Maximum Daily W/D Quantity,  billed monthly over 12 months</t>
  </si>
  <si>
    <t>Rate  x  annual Cycle Quantity,  billed equally over the injection period, only</t>
  </si>
  <si>
    <t>FDD MARKET BASED RATE BILLING EXAMPLE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</si>
</sst>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0.000000"/>
    <numFmt numFmtId="166" formatCode="&quot;$&quot;#,##0.0000_);[Red]\(&quot;$&quot;#,##0.0000\)"/>
    <numFmt numFmtId="167" formatCode="0.0%"/>
    <numFmt numFmtId="168" formatCode="#,##0.000000_);\(#,##0.000000\)"/>
    <numFmt numFmtId="169" formatCode="&quot;$&quot;#,##0.0000"/>
    <numFmt numFmtId="170" formatCode="[$-409]dddd\,\ mmmm\ dd\,\ yyyy"/>
    <numFmt numFmtId="171" formatCode="[$-409]mmmmm;@"/>
    <numFmt numFmtId="172" formatCode="[$-409]d\-mmm;@"/>
    <numFmt numFmtId="173" formatCode="0.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0.00000000"/>
    <numFmt numFmtId="177" formatCode="0.0000000"/>
    <numFmt numFmtId="178" formatCode="0.00000"/>
  </numFmts>
  <fonts count="49">
    <font>
      <sz val="10"/>
      <name val="Arial"/>
      <family val="0"/>
    </font>
    <font>
      <b/>
      <sz val="10"/>
      <name val="Arial"/>
      <family val="2"/>
    </font>
    <font>
      <b/>
      <sz val="22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2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6" fontId="4" fillId="34" borderId="10" xfId="0" applyNumberFormat="1" applyFont="1" applyFill="1" applyBorder="1" applyAlignment="1">
      <alignment horizontal="center"/>
    </xf>
    <xf numFmtId="6" fontId="4" fillId="34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8" xfId="0" applyFill="1" applyBorder="1" applyAlignment="1">
      <alignment/>
    </xf>
    <xf numFmtId="166" fontId="0" fillId="34" borderId="18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Continuous" vertical="top"/>
    </xf>
    <xf numFmtId="0" fontId="0" fillId="0" borderId="22" xfId="0" applyBorder="1" applyAlignment="1">
      <alignment/>
    </xf>
    <xf numFmtId="0" fontId="0" fillId="34" borderId="20" xfId="0" applyFill="1" applyBorder="1" applyAlignment="1">
      <alignment/>
    </xf>
    <xf numFmtId="0" fontId="1" fillId="34" borderId="22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left"/>
    </xf>
    <xf numFmtId="0" fontId="0" fillId="35" borderId="18" xfId="0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34" borderId="23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6" fillId="34" borderId="15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6" fillId="34" borderId="14" xfId="0" applyFont="1" applyFill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6" fontId="4" fillId="34" borderId="0" xfId="0" applyNumberFormat="1" applyFont="1" applyFill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8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0" fillId="0" borderId="0" xfId="0" applyFont="1" applyAlignment="1">
      <alignment/>
    </xf>
    <xf numFmtId="3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166" fontId="4" fillId="36" borderId="18" xfId="0" applyNumberFormat="1" applyFont="1" applyFill="1" applyBorder="1" applyAlignment="1">
      <alignment horizontal="center"/>
    </xf>
    <xf numFmtId="166" fontId="1" fillId="37" borderId="18" xfId="0" applyNumberFormat="1" applyFont="1" applyFill="1" applyBorder="1" applyAlignment="1">
      <alignment horizontal="center"/>
    </xf>
    <xf numFmtId="166" fontId="7" fillId="37" borderId="18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8" borderId="26" xfId="0" applyFont="1" applyFill="1" applyBorder="1" applyAlignment="1" applyProtection="1">
      <alignment horizontal="center"/>
      <protection locked="0"/>
    </xf>
    <xf numFmtId="0" fontId="13" fillId="36" borderId="26" xfId="0" applyFont="1" applyFill="1" applyBorder="1" applyAlignment="1" applyProtection="1">
      <alignment horizontal="center"/>
      <protection locked="0"/>
    </xf>
    <xf numFmtId="3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3" fillId="37" borderId="28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9" borderId="13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166" fontId="0" fillId="36" borderId="18" xfId="0" applyNumberFormat="1" applyFont="1" applyFill="1" applyBorder="1" applyAlignment="1">
      <alignment horizontal="center"/>
    </xf>
    <xf numFmtId="166" fontId="0" fillId="37" borderId="18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175" fontId="8" fillId="33" borderId="27" xfId="44" applyNumberFormat="1" applyFont="1" applyFill="1" applyBorder="1" applyAlignment="1" applyProtection="1">
      <alignment horizontal="center" vertical="center"/>
      <protection locked="0"/>
    </xf>
    <xf numFmtId="173" fontId="13" fillId="40" borderId="2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/>
    </xf>
    <xf numFmtId="0" fontId="1" fillId="41" borderId="20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166" fontId="6" fillId="38" borderId="10" xfId="0" applyNumberFormat="1" applyFont="1" applyFill="1" applyBorder="1" applyAlignment="1">
      <alignment horizontal="center"/>
    </xf>
    <xf numFmtId="166" fontId="6" fillId="38" borderId="12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2" fillId="42" borderId="30" xfId="0" applyFont="1" applyFill="1" applyBorder="1" applyAlignment="1">
      <alignment horizontal="center" vertical="center"/>
    </xf>
    <xf numFmtId="0" fontId="2" fillId="42" borderId="31" xfId="0" applyFont="1" applyFill="1" applyBorder="1" applyAlignment="1">
      <alignment horizontal="center" vertical="center"/>
    </xf>
    <xf numFmtId="0" fontId="2" fillId="42" borderId="3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66" fontId="6" fillId="40" borderId="10" xfId="0" applyNumberFormat="1" applyFont="1" applyFill="1" applyBorder="1" applyAlignment="1">
      <alignment horizontal="center"/>
    </xf>
    <xf numFmtId="166" fontId="6" fillId="4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85725</xdr:rowOff>
    </xdr:from>
    <xdr:to>
      <xdr:col>7</xdr:col>
      <xdr:colOff>0</xdr:colOff>
      <xdr:row>32</xdr:row>
      <xdr:rowOff>85725</xdr:rowOff>
    </xdr:to>
    <xdr:sp>
      <xdr:nvSpPr>
        <xdr:cNvPr id="1" name="Line 5"/>
        <xdr:cNvSpPr>
          <a:spLocks/>
        </xdr:cNvSpPr>
      </xdr:nvSpPr>
      <xdr:spPr>
        <a:xfrm>
          <a:off x="3829050" y="5838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5</xdr:col>
      <xdr:colOff>0</xdr:colOff>
      <xdr:row>1</xdr:row>
      <xdr:rowOff>295275</xdr:rowOff>
    </xdr:to>
    <xdr:sp>
      <xdr:nvSpPr>
        <xdr:cNvPr id="2" name="Line 6"/>
        <xdr:cNvSpPr>
          <a:spLocks/>
        </xdr:cNvSpPr>
      </xdr:nvSpPr>
      <xdr:spPr>
        <a:xfrm flipH="1">
          <a:off x="1143000" y="180975"/>
          <a:ext cx="1933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0</xdr:row>
      <xdr:rowOff>161925</xdr:rowOff>
    </xdr:from>
    <xdr:to>
      <xdr:col>10</xdr:col>
      <xdr:colOff>0</xdr:colOff>
      <xdr:row>4</xdr:row>
      <xdr:rowOff>114300</xdr:rowOff>
    </xdr:to>
    <xdr:sp>
      <xdr:nvSpPr>
        <xdr:cNvPr id="3" name="Line 7"/>
        <xdr:cNvSpPr>
          <a:spLocks/>
        </xdr:cNvSpPr>
      </xdr:nvSpPr>
      <xdr:spPr>
        <a:xfrm>
          <a:off x="3810000" y="161925"/>
          <a:ext cx="27146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9"/>
  <sheetViews>
    <sheetView tabSelected="1" zoomScale="130" zoomScaleNormal="130" zoomScalePageLayoutView="0" workbookViewId="0" topLeftCell="A1">
      <selection activeCell="K9" sqref="K9"/>
    </sheetView>
  </sheetViews>
  <sheetFormatPr defaultColWidth="9.140625" defaultRowHeight="12.75"/>
  <cols>
    <col min="1" max="1" width="5.7109375" style="0" customWidth="1"/>
    <col min="2" max="2" width="13.140625" style="0" customWidth="1"/>
    <col min="3" max="3" width="9.28125" style="0" customWidth="1"/>
    <col min="4" max="4" width="6.7109375" style="1" customWidth="1"/>
    <col min="5" max="6" width="11.28125" style="0" customWidth="1"/>
    <col min="7" max="7" width="6.8515625" style="0" customWidth="1"/>
    <col min="8" max="8" width="22.140625" style="0" bestFit="1" customWidth="1"/>
    <col min="9" max="10" width="5.7109375" style="0" customWidth="1"/>
    <col min="11" max="12" width="15.00390625" style="0" customWidth="1"/>
    <col min="13" max="13" width="14.28125" style="0" customWidth="1"/>
    <col min="14" max="14" width="13.421875" style="0" customWidth="1"/>
    <col min="15" max="17" width="13.28125" style="0" customWidth="1"/>
    <col min="18" max="21" width="12.7109375" style="0" customWidth="1"/>
    <col min="22" max="22" width="17.421875" style="0" customWidth="1"/>
    <col min="23" max="23" width="6.7109375" style="0" customWidth="1"/>
    <col min="24" max="24" width="13.8515625" style="0" customWidth="1"/>
    <col min="25" max="25" width="5.7109375" style="0" customWidth="1"/>
  </cols>
  <sheetData>
    <row r="1" ht="24" customHeight="1" thickBot="1">
      <c r="F1" s="102" t="s">
        <v>0</v>
      </c>
    </row>
    <row r="2" spans="5:17" ht="29.25" customHeight="1" thickBot="1">
      <c r="E2" s="2"/>
      <c r="K2" s="130" t="s">
        <v>79</v>
      </c>
      <c r="L2" s="131"/>
      <c r="M2" s="131"/>
      <c r="N2" s="131"/>
      <c r="O2" s="131"/>
      <c r="P2" s="131"/>
      <c r="Q2" s="132"/>
    </row>
    <row r="3" spans="2:14" ht="14.25" customHeight="1" thickBot="1">
      <c r="B3" s="99">
        <v>100000</v>
      </c>
      <c r="C3" s="3" t="s">
        <v>1</v>
      </c>
      <c r="M3" s="94"/>
      <c r="N3" s="94"/>
    </row>
    <row r="4" spans="2:14" ht="14.25" customHeight="1" thickBot="1">
      <c r="B4" s="100" t="s">
        <v>59</v>
      </c>
      <c r="K4" s="103" t="s">
        <v>64</v>
      </c>
      <c r="L4" s="94"/>
      <c r="M4" s="94"/>
      <c r="N4" s="94"/>
    </row>
    <row r="5" spans="11:13" ht="14.25" customHeight="1" thickBot="1">
      <c r="K5" s="118">
        <v>1.5</v>
      </c>
      <c r="L5" s="1"/>
      <c r="M5" s="94"/>
    </row>
    <row r="6" spans="12:13" ht="13.5" thickBot="1">
      <c r="L6" s="94"/>
      <c r="M6" s="94"/>
    </row>
    <row r="7" spans="10:13" ht="12.75">
      <c r="J7" s="72" t="s">
        <v>53</v>
      </c>
      <c r="K7" s="119">
        <f>(((($K$5-($K$9*2))/2)*$B$3)/12)/$H$16</f>
        <v>3.4919809729109303</v>
      </c>
      <c r="L7" s="1" t="s">
        <v>24</v>
      </c>
      <c r="M7" s="95"/>
    </row>
    <row r="8" spans="10:13" ht="12.75">
      <c r="J8" s="72" t="s">
        <v>54</v>
      </c>
      <c r="K8" s="97">
        <f>(($K$5-($K$9*2))/2)</f>
        <v>0.7268</v>
      </c>
      <c r="L8" s="1" t="s">
        <v>28</v>
      </c>
      <c r="M8" s="96"/>
    </row>
    <row r="9" spans="8:13" ht="15" customHeight="1">
      <c r="H9" s="72"/>
      <c r="J9" s="72" t="s">
        <v>55</v>
      </c>
      <c r="K9" s="98">
        <v>0.0232</v>
      </c>
      <c r="L9" s="96"/>
      <c r="M9" s="96"/>
    </row>
    <row r="10" spans="8:13" ht="13.5" thickBot="1">
      <c r="H10" s="72"/>
      <c r="J10" s="72" t="s">
        <v>56</v>
      </c>
      <c r="K10" s="101">
        <v>0.1624</v>
      </c>
      <c r="L10" s="96"/>
      <c r="M10" s="96"/>
    </row>
    <row r="11" spans="4:11" ht="12.75">
      <c r="D11"/>
      <c r="H11" s="72"/>
      <c r="J11" s="94"/>
      <c r="K11" s="94"/>
    </row>
    <row r="12" ht="12.75">
      <c r="H12" s="72"/>
    </row>
    <row r="13" spans="2:22" ht="15">
      <c r="B13" s="4" t="s">
        <v>2</v>
      </c>
      <c r="C13" s="5"/>
      <c r="D13" s="6"/>
      <c r="E13" s="136" t="s">
        <v>3</v>
      </c>
      <c r="F13" s="137"/>
      <c r="G13" s="7"/>
      <c r="H13" s="110" t="s">
        <v>4</v>
      </c>
      <c r="I13" s="8"/>
      <c r="K13" s="9"/>
      <c r="L13" s="10"/>
      <c r="M13" s="11" t="s">
        <v>5</v>
      </c>
      <c r="N13" s="10"/>
      <c r="O13" s="12"/>
      <c r="P13" s="133" t="s">
        <v>6</v>
      </c>
      <c r="Q13" s="134"/>
      <c r="R13" s="134"/>
      <c r="S13" s="134"/>
      <c r="T13" s="134"/>
      <c r="U13" s="134"/>
      <c r="V13" s="135"/>
    </row>
    <row r="14" spans="7:22" ht="12.75">
      <c r="G14" s="13"/>
      <c r="H14" s="111" t="s">
        <v>7</v>
      </c>
      <c r="K14" s="14"/>
      <c r="L14" s="15"/>
      <c r="M14" s="16" t="s">
        <v>8</v>
      </c>
      <c r="N14" s="15"/>
      <c r="O14" s="17"/>
      <c r="P14" s="14"/>
      <c r="Q14" s="18"/>
      <c r="R14" s="19" t="s">
        <v>8</v>
      </c>
      <c r="S14" s="18"/>
      <c r="T14" s="15"/>
      <c r="U14" s="17"/>
      <c r="V14" s="105" t="s">
        <v>61</v>
      </c>
    </row>
    <row r="15" spans="7:24" ht="12.75">
      <c r="G15" s="13"/>
      <c r="H15" s="112" t="s">
        <v>9</v>
      </c>
      <c r="K15" s="20" t="s">
        <v>10</v>
      </c>
      <c r="L15" s="20" t="s">
        <v>11</v>
      </c>
      <c r="M15" s="20" t="s">
        <v>12</v>
      </c>
      <c r="N15" s="20" t="s">
        <v>13</v>
      </c>
      <c r="O15" s="20" t="s">
        <v>14</v>
      </c>
      <c r="P15" s="20" t="s">
        <v>15</v>
      </c>
      <c r="Q15" s="20" t="s">
        <v>16</v>
      </c>
      <c r="R15" s="20" t="s">
        <v>17</v>
      </c>
      <c r="S15" s="20" t="s">
        <v>18</v>
      </c>
      <c r="T15" s="20" t="s">
        <v>19</v>
      </c>
      <c r="U15" s="20" t="s">
        <v>20</v>
      </c>
      <c r="V15" s="20" t="s">
        <v>21</v>
      </c>
      <c r="X15" s="20" t="s">
        <v>22</v>
      </c>
    </row>
    <row r="16" spans="2:24" ht="15">
      <c r="B16" s="21"/>
      <c r="C16" s="22" t="s">
        <v>23</v>
      </c>
      <c r="D16" s="1" t="s">
        <v>30</v>
      </c>
      <c r="E16" s="138">
        <f>+$K$7</f>
        <v>3.4919809729109303</v>
      </c>
      <c r="F16" s="139"/>
      <c r="G16" s="23"/>
      <c r="H16" s="85">
        <f>($B$3/65100000)*1129127</f>
        <v>1734.4500768049156</v>
      </c>
      <c r="I16" s="113" t="s">
        <v>1</v>
      </c>
      <c r="J16" s="86"/>
      <c r="K16" s="24">
        <f aca="true" t="shared" si="0" ref="K16:V16">$E$16*$H$16</f>
        <v>6056.666666666667</v>
      </c>
      <c r="L16" s="24">
        <f t="shared" si="0"/>
        <v>6056.666666666667</v>
      </c>
      <c r="M16" s="24">
        <f t="shared" si="0"/>
        <v>6056.666666666667</v>
      </c>
      <c r="N16" s="24">
        <f t="shared" si="0"/>
        <v>6056.666666666667</v>
      </c>
      <c r="O16" s="24">
        <f t="shared" si="0"/>
        <v>6056.666666666667</v>
      </c>
      <c r="P16" s="24">
        <f t="shared" si="0"/>
        <v>6056.666666666667</v>
      </c>
      <c r="Q16" s="24">
        <f t="shared" si="0"/>
        <v>6056.666666666667</v>
      </c>
      <c r="R16" s="24">
        <f t="shared" si="0"/>
        <v>6056.666666666667</v>
      </c>
      <c r="S16" s="24">
        <f t="shared" si="0"/>
        <v>6056.666666666667</v>
      </c>
      <c r="T16" s="24">
        <f t="shared" si="0"/>
        <v>6056.666666666667</v>
      </c>
      <c r="U16" s="24">
        <f t="shared" si="0"/>
        <v>6056.666666666667</v>
      </c>
      <c r="V16" s="25">
        <f t="shared" si="0"/>
        <v>6056.666666666667</v>
      </c>
      <c r="X16" s="25">
        <f>SUM(K16:W16)</f>
        <v>72680</v>
      </c>
    </row>
    <row r="17" spans="2:22" ht="12.75">
      <c r="B17" s="26"/>
      <c r="C17" s="27"/>
      <c r="E17" s="81"/>
      <c r="F17" s="80"/>
      <c r="G17" s="13"/>
      <c r="K17" s="26"/>
      <c r="L17" s="28"/>
      <c r="M17" s="28"/>
      <c r="N17" s="28"/>
      <c r="O17" s="27"/>
      <c r="P17" s="26"/>
      <c r="Q17" s="28"/>
      <c r="R17" s="28"/>
      <c r="S17" s="28"/>
      <c r="T17" s="28"/>
      <c r="U17" s="27"/>
      <c r="V17" s="106"/>
    </row>
    <row r="18" spans="2:22" ht="12.75">
      <c r="B18" s="29"/>
      <c r="C18" s="27"/>
      <c r="E18" s="26"/>
      <c r="F18" s="27"/>
      <c r="G18" s="13"/>
      <c r="H18" s="111" t="s">
        <v>25</v>
      </c>
      <c r="I18" s="87"/>
      <c r="K18" s="26"/>
      <c r="L18" s="28"/>
      <c r="M18" s="28"/>
      <c r="N18" s="28"/>
      <c r="O18" s="27"/>
      <c r="P18" s="26"/>
      <c r="Q18" s="28"/>
      <c r="R18" s="28"/>
      <c r="S18" s="28"/>
      <c r="T18" s="28"/>
      <c r="U18" s="27"/>
      <c r="V18" s="106"/>
    </row>
    <row r="19" spans="2:22" ht="12.75">
      <c r="B19" s="26"/>
      <c r="C19" s="27"/>
      <c r="E19" s="26"/>
      <c r="F19" s="53"/>
      <c r="G19" s="13"/>
      <c r="H19" s="112" t="s">
        <v>26</v>
      </c>
      <c r="I19" s="87"/>
      <c r="K19" s="26"/>
      <c r="L19" s="28"/>
      <c r="M19" s="28"/>
      <c r="N19" s="28"/>
      <c r="O19" s="27"/>
      <c r="P19" s="26"/>
      <c r="Q19" s="28"/>
      <c r="R19" s="28"/>
      <c r="S19" s="28"/>
      <c r="T19" s="28"/>
      <c r="U19" s="27"/>
      <c r="V19" s="106"/>
    </row>
    <row r="20" spans="2:24" ht="15">
      <c r="B20" s="21"/>
      <c r="C20" s="22" t="s">
        <v>27</v>
      </c>
      <c r="D20" s="1" t="s">
        <v>65</v>
      </c>
      <c r="E20" s="123">
        <f>+$K$8</f>
        <v>0.7268</v>
      </c>
      <c r="F20" s="124"/>
      <c r="G20" s="30"/>
      <c r="H20" s="88">
        <f>$B$3</f>
        <v>100000</v>
      </c>
      <c r="I20" s="114" t="s">
        <v>1</v>
      </c>
      <c r="J20" s="89"/>
      <c r="K20" s="24">
        <f>($H$20*$E$20)/5</f>
        <v>14536</v>
      </c>
      <c r="L20" s="24">
        <f>($H$20*$E$20)/5</f>
        <v>14536</v>
      </c>
      <c r="M20" s="24">
        <f>($H$20*$E$20)/5</f>
        <v>14536</v>
      </c>
      <c r="N20" s="24">
        <f>($H$20*$E$20)/5</f>
        <v>14536</v>
      </c>
      <c r="O20" s="24">
        <f>($H$20*$E$20)/5</f>
        <v>14536</v>
      </c>
      <c r="P20" s="26"/>
      <c r="Q20" s="28"/>
      <c r="R20" s="28"/>
      <c r="S20" s="28"/>
      <c r="T20" s="28"/>
      <c r="U20" s="27"/>
      <c r="V20" s="106"/>
      <c r="X20" s="25">
        <f>SUM(K20:W20)</f>
        <v>72680</v>
      </c>
    </row>
    <row r="21" spans="2:22" ht="12.75">
      <c r="B21" s="26"/>
      <c r="C21" s="27"/>
      <c r="E21" s="26"/>
      <c r="F21" s="80"/>
      <c r="G21" s="13"/>
      <c r="H21" s="31"/>
      <c r="K21" s="26"/>
      <c r="L21" s="28"/>
      <c r="M21" s="28"/>
      <c r="N21" s="28"/>
      <c r="O21" s="27"/>
      <c r="P21" s="26"/>
      <c r="Q21" s="28"/>
      <c r="R21" s="28"/>
      <c r="S21" s="28"/>
      <c r="T21" s="28"/>
      <c r="U21" s="27"/>
      <c r="V21" s="106"/>
    </row>
    <row r="22" spans="2:22" ht="12.75">
      <c r="B22" s="26"/>
      <c r="C22" s="27"/>
      <c r="E22" s="26"/>
      <c r="F22" s="27"/>
      <c r="G22" s="13"/>
      <c r="K22" s="26"/>
      <c r="L22" s="28"/>
      <c r="M22" s="28"/>
      <c r="N22" s="28"/>
      <c r="O22" s="27"/>
      <c r="P22" s="26"/>
      <c r="Q22" s="28"/>
      <c r="R22" s="28"/>
      <c r="S22" s="28"/>
      <c r="T22" s="28"/>
      <c r="U22" s="27"/>
      <c r="V22" s="106"/>
    </row>
    <row r="23" spans="2:22" ht="12.75">
      <c r="B23" s="26"/>
      <c r="C23" s="27"/>
      <c r="E23" s="50"/>
      <c r="F23" s="53"/>
      <c r="G23" s="13"/>
      <c r="K23" s="26"/>
      <c r="L23" s="28"/>
      <c r="M23" s="28"/>
      <c r="N23" s="28"/>
      <c r="O23" s="27"/>
      <c r="P23" s="26"/>
      <c r="Q23" s="28"/>
      <c r="R23" s="28"/>
      <c r="S23" s="28"/>
      <c r="T23" s="28"/>
      <c r="U23" s="27"/>
      <c r="V23" s="106"/>
    </row>
    <row r="24" spans="2:24" ht="15">
      <c r="B24" s="32"/>
      <c r="C24" s="33" t="s">
        <v>29</v>
      </c>
      <c r="D24" s="1" t="s">
        <v>66</v>
      </c>
      <c r="E24" s="73" t="s">
        <v>31</v>
      </c>
      <c r="F24" s="74"/>
      <c r="G24" s="34"/>
      <c r="H24" s="104" t="s">
        <v>32</v>
      </c>
      <c r="K24" s="35" t="s">
        <v>33</v>
      </c>
      <c r="L24" s="36"/>
      <c r="M24" s="90">
        <f>+$K$9</f>
        <v>0.0232</v>
      </c>
      <c r="N24" s="36"/>
      <c r="O24" s="37" t="s">
        <v>34</v>
      </c>
      <c r="P24" s="38" t="s">
        <v>35</v>
      </c>
      <c r="Q24" s="39"/>
      <c r="R24" s="39"/>
      <c r="S24" s="90">
        <f>+$K$9</f>
        <v>0.0232</v>
      </c>
      <c r="T24" s="39"/>
      <c r="U24" s="40" t="s">
        <v>34</v>
      </c>
      <c r="V24" s="106"/>
      <c r="X24" s="25">
        <f>$H$20*($M$24+$S$24)</f>
        <v>4640</v>
      </c>
    </row>
    <row r="25" spans="2:22" ht="12.75">
      <c r="B25" s="26"/>
      <c r="C25" s="27"/>
      <c r="E25" s="78"/>
      <c r="F25" s="76"/>
      <c r="G25" s="42"/>
      <c r="H25" s="115"/>
      <c r="K25" s="26"/>
      <c r="L25" s="28"/>
      <c r="M25" s="28"/>
      <c r="N25" s="28"/>
      <c r="O25" s="27"/>
      <c r="P25" s="26"/>
      <c r="Q25" s="28"/>
      <c r="R25" s="28"/>
      <c r="S25" s="28"/>
      <c r="T25" s="51"/>
      <c r="U25" s="27"/>
      <c r="V25" s="106"/>
    </row>
    <row r="26" spans="2:24" ht="12.75">
      <c r="B26" s="26"/>
      <c r="C26" s="43" t="s">
        <v>36</v>
      </c>
      <c r="E26" s="79" t="s">
        <v>37</v>
      </c>
      <c r="F26" s="77"/>
      <c r="G26" s="44"/>
      <c r="H26" s="116" t="s">
        <v>38</v>
      </c>
      <c r="K26" s="45" t="s">
        <v>39</v>
      </c>
      <c r="L26" s="108">
        <f>+$K$9</f>
        <v>0.0232</v>
      </c>
      <c r="M26" s="47" t="s">
        <v>57</v>
      </c>
      <c r="N26" s="109">
        <f>$K$10</f>
        <v>0.1624</v>
      </c>
      <c r="O26" s="48" t="s">
        <v>34</v>
      </c>
      <c r="P26" s="45" t="s">
        <v>40</v>
      </c>
      <c r="Q26" s="46"/>
      <c r="R26" s="108">
        <f>+$K$9</f>
        <v>0.0232</v>
      </c>
      <c r="S26" s="125" t="s">
        <v>57</v>
      </c>
      <c r="T26" s="125"/>
      <c r="U26" s="109">
        <f>$K$10</f>
        <v>0.1624</v>
      </c>
      <c r="V26" s="48" t="s">
        <v>34</v>
      </c>
      <c r="X26" s="41" t="s">
        <v>41</v>
      </c>
    </row>
    <row r="27" spans="2:24" ht="12.75">
      <c r="B27" s="26"/>
      <c r="C27" s="27"/>
      <c r="E27" s="78"/>
      <c r="F27" s="76"/>
      <c r="G27" s="49"/>
      <c r="H27" s="41"/>
      <c r="K27" s="50"/>
      <c r="L27" s="51"/>
      <c r="M27" s="52"/>
      <c r="N27" s="52"/>
      <c r="O27" s="51"/>
      <c r="P27" s="50"/>
      <c r="Q27" s="51"/>
      <c r="R27" s="51"/>
      <c r="S27" s="52"/>
      <c r="T27" s="52"/>
      <c r="U27" s="51"/>
      <c r="V27" s="27"/>
      <c r="W27" s="28"/>
      <c r="X27" s="28"/>
    </row>
    <row r="28" spans="2:24" ht="12.75">
      <c r="B28" s="54"/>
      <c r="C28" s="55" t="s">
        <v>42</v>
      </c>
      <c r="E28" s="75" t="s">
        <v>43</v>
      </c>
      <c r="F28" s="75"/>
      <c r="G28" s="44"/>
      <c r="H28" s="117"/>
      <c r="K28" s="56" t="s">
        <v>62</v>
      </c>
      <c r="L28" s="57"/>
      <c r="M28" s="91">
        <f>+$K$10</f>
        <v>0.1624</v>
      </c>
      <c r="N28" s="57"/>
      <c r="O28" s="58" t="s">
        <v>34</v>
      </c>
      <c r="P28" s="59" t="s">
        <v>44</v>
      </c>
      <c r="Q28" s="60"/>
      <c r="R28" s="60"/>
      <c r="S28" s="91">
        <f>+$K$10</f>
        <v>0.1624</v>
      </c>
      <c r="T28" s="60"/>
      <c r="U28" s="61" t="s">
        <v>34</v>
      </c>
      <c r="V28" s="107"/>
      <c r="W28" s="28"/>
      <c r="X28" s="62" t="s">
        <v>41</v>
      </c>
    </row>
    <row r="29" spans="7:22" ht="12.75">
      <c r="G29" s="13"/>
      <c r="K29" s="50"/>
      <c r="L29" s="51"/>
      <c r="M29" s="51"/>
      <c r="N29" s="51"/>
      <c r="O29" s="51"/>
      <c r="P29" s="50"/>
      <c r="Q29" s="51"/>
      <c r="R29" s="51"/>
      <c r="S29" s="51"/>
      <c r="T29" s="51"/>
      <c r="U29" s="53"/>
      <c r="V29" s="106"/>
    </row>
    <row r="30" spans="7:24" ht="12.75">
      <c r="G30" s="13"/>
      <c r="K30" s="32" t="s">
        <v>40</v>
      </c>
      <c r="L30" s="46"/>
      <c r="M30" s="92">
        <f>+$K$10</f>
        <v>0.1624</v>
      </c>
      <c r="N30" s="46"/>
      <c r="O30" s="46" t="s">
        <v>34</v>
      </c>
      <c r="P30" s="32" t="s">
        <v>39</v>
      </c>
      <c r="Q30" s="46"/>
      <c r="R30" s="46"/>
      <c r="S30" s="92">
        <f>+$K$10</f>
        <v>0.1624</v>
      </c>
      <c r="T30" s="46"/>
      <c r="U30" s="46"/>
      <c r="V30" s="48" t="s">
        <v>34</v>
      </c>
      <c r="X30" s="62" t="s">
        <v>41</v>
      </c>
    </row>
    <row r="31" spans="7:22" ht="12.75">
      <c r="G31" s="13"/>
      <c r="K31" s="50"/>
      <c r="L31" s="51"/>
      <c r="M31" s="93"/>
      <c r="N31" s="51"/>
      <c r="O31" s="51"/>
      <c r="P31" s="50"/>
      <c r="Q31" s="51"/>
      <c r="R31" s="51"/>
      <c r="S31" s="51"/>
      <c r="T31" s="51"/>
      <c r="U31" s="51"/>
      <c r="V31" s="53"/>
    </row>
    <row r="32" spans="7:21" ht="12.75">
      <c r="G32" s="13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5:21" ht="12.75">
      <c r="E33" s="126" t="s">
        <v>63</v>
      </c>
      <c r="F33" s="127"/>
      <c r="G33" s="13"/>
      <c r="H33" s="63" t="s">
        <v>45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5:21" ht="12.75">
      <c r="E34" s="128" t="s">
        <v>60</v>
      </c>
      <c r="F34" s="129"/>
      <c r="G34" s="13"/>
      <c r="H34" s="64" t="s">
        <v>46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5:21" ht="12.75">
      <c r="E35" s="121" t="s">
        <v>58</v>
      </c>
      <c r="F35" s="122"/>
      <c r="G35" s="13"/>
      <c r="H35" s="65" t="s">
        <v>47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7:21" ht="12.75">
      <c r="G36" s="13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7:21" ht="12.75">
      <c r="G37" s="13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ht="13.5" thickBot="1">
      <c r="X38" s="66"/>
    </row>
    <row r="39" spans="3:24" ht="15">
      <c r="C39" s="67" t="s">
        <v>67</v>
      </c>
      <c r="D39" s="1" t="s">
        <v>69</v>
      </c>
      <c r="V39" s="68"/>
      <c r="W39" s="69"/>
      <c r="X39" s="82"/>
    </row>
    <row r="40" spans="3:24" ht="15">
      <c r="C40" s="67"/>
      <c r="D40" s="120" t="s">
        <v>75</v>
      </c>
      <c r="V40" s="68"/>
      <c r="W40" s="69"/>
      <c r="X40" s="82"/>
    </row>
    <row r="41" spans="3:24" ht="15">
      <c r="C41" s="67"/>
      <c r="D41" s="120" t="s">
        <v>76</v>
      </c>
      <c r="V41" s="68"/>
      <c r="W41" s="69"/>
      <c r="X41" s="82"/>
    </row>
    <row r="42" ht="12.75">
      <c r="X42" s="28"/>
    </row>
    <row r="43" spans="3:24" ht="15">
      <c r="C43" s="67" t="s">
        <v>70</v>
      </c>
      <c r="D43" s="1" t="s">
        <v>68</v>
      </c>
      <c r="V43" s="68"/>
      <c r="W43" s="69"/>
      <c r="X43" s="82"/>
    </row>
    <row r="44" ht="12.75">
      <c r="X44" s="28"/>
    </row>
    <row r="45" spans="3:24" ht="15">
      <c r="C45" s="67" t="s">
        <v>71</v>
      </c>
      <c r="D45" s="1" t="s">
        <v>77</v>
      </c>
      <c r="V45" s="68"/>
      <c r="W45" s="69" t="s">
        <v>48</v>
      </c>
      <c r="X45" s="82">
        <f>+X16+X20+X24</f>
        <v>150000</v>
      </c>
    </row>
    <row r="46" ht="12.75">
      <c r="V46" t="s">
        <v>49</v>
      </c>
    </row>
    <row r="47" spans="3:4" ht="12.75">
      <c r="C47" s="67" t="s">
        <v>72</v>
      </c>
      <c r="D47" s="1" t="s">
        <v>78</v>
      </c>
    </row>
    <row r="48" spans="22:24" ht="15">
      <c r="V48" s="70"/>
      <c r="W48" s="71" t="s">
        <v>50</v>
      </c>
      <c r="X48" s="83">
        <f>X45/B3</f>
        <v>1.5</v>
      </c>
    </row>
    <row r="49" spans="3:24" ht="15">
      <c r="C49" s="67" t="s">
        <v>73</v>
      </c>
      <c r="D49" s="1" t="s">
        <v>74</v>
      </c>
      <c r="V49" t="s">
        <v>51</v>
      </c>
      <c r="X49" s="84" t="s">
        <v>52</v>
      </c>
    </row>
  </sheetData>
  <sheetProtection/>
  <mergeCells count="9">
    <mergeCell ref="E35:F35"/>
    <mergeCell ref="E20:F20"/>
    <mergeCell ref="S26:T26"/>
    <mergeCell ref="E33:F33"/>
    <mergeCell ref="E34:F34"/>
    <mergeCell ref="K2:Q2"/>
    <mergeCell ref="P13:V13"/>
    <mergeCell ref="E13:F13"/>
    <mergeCell ref="E16:F16"/>
  </mergeCells>
  <printOptions/>
  <pageMargins left="0" right="0" top="1" bottom="1" header="0.5" footer="0.5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FDD Market Based Rate Billing Example</dc:title>
  <dc:subject/>
  <dc:creator>Thomsen, Jason</dc:creator>
  <cp:keywords/>
  <dc:description/>
  <cp:lastModifiedBy>Thomsen, Jason (Northern Natural Gas)</cp:lastModifiedBy>
  <cp:lastPrinted>1899-12-30T06:00:00Z</cp:lastPrinted>
  <dcterms:created xsi:type="dcterms:W3CDTF">1899-12-30T06:00:00Z</dcterms:created>
  <dcterms:modified xsi:type="dcterms:W3CDTF">2023-07-10T16:53:03Z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 ID">
    <vt:lpwstr>28926</vt:lpwstr>
  </property>
  <property fmtid="{D5CDD505-2E9C-101B-9397-08002B2CF9AE}" pid="3" name="Post Date">
    <vt:lpwstr>2011-03-30T12:38:01Z</vt:lpwstr>
  </property>
  <property fmtid="{D5CDD505-2E9C-101B-9397-08002B2CF9AE}" pid="4" name="display_urn:schemas-microsoft-com:office:office#Editor">
    <vt:lpwstr>Kuehl, Toby</vt:lpwstr>
  </property>
  <property fmtid="{D5CDD505-2E9C-101B-9397-08002B2CF9AE}" pid="5" name="PostingStatus">
    <vt:lpwstr>Initiate</vt:lpwstr>
  </property>
  <property fmtid="{D5CDD505-2E9C-101B-9397-08002B2CF9AE}" pid="6" name="Document Category">
    <vt:lpwstr>4</vt:lpwstr>
  </property>
  <property fmtid="{D5CDD505-2E9C-101B-9397-08002B2CF9AE}" pid="7" name="Unresolved User ID">
    <vt:lpwstr/>
  </property>
  <property fmtid="{D5CDD505-2E9C-101B-9397-08002B2CF9AE}" pid="8" name="DocumentDescription">
    <vt:lpwstr>The above link contains an Excel spreadsheet with a billing example for a 1.0 Bcf FDD contract and a Market Based Rate of $1.50.</vt:lpwstr>
  </property>
  <property fmtid="{D5CDD505-2E9C-101B-9397-08002B2CF9AE}" pid="9" name="Requested Date">
    <vt:lpwstr>2007-04-12T09:35:00Z</vt:lpwstr>
  </property>
  <property fmtid="{D5CDD505-2E9C-101B-9397-08002B2CF9AE}" pid="10" name="BeginPostDate">
    <vt:lpwstr>2023-07-10T16:00:00Z</vt:lpwstr>
  </property>
  <property fmtid="{D5CDD505-2E9C-101B-9397-08002B2CF9AE}" pid="11" name="EndPostDate">
    <vt:lpwstr>2999-12-31T12:00:00Z</vt:lpwstr>
  </property>
  <property fmtid="{D5CDD505-2E9C-101B-9397-08002B2CF9AE}" pid="12" name="ContentType">
    <vt:lpwstr>NNG Document</vt:lpwstr>
  </property>
  <property fmtid="{D5CDD505-2E9C-101B-9397-08002B2CF9AE}" pid="13" name="_dlc_Exempt">
    <vt:lpwstr>1</vt:lpwstr>
  </property>
  <property fmtid="{D5CDD505-2E9C-101B-9397-08002B2CF9AE}" pid="14" name="_dlc_ExpireDateSaved">
    <vt:lpwstr>2999-12-31T12:00:00Z</vt:lpwstr>
  </property>
  <property fmtid="{D5CDD505-2E9C-101B-9397-08002B2CF9AE}" pid="15" name="WorkflowHistory">
    <vt:lpwstr>3/30/2011 12:37:35 PM - WorkflowStarted - Kuehl, Toby - Feedback workflow was started. - Workflow Started
3/30/2011 12:37:36 PM - WorkflowComment - Kuehl, Toby - Review task creation bypassed - Skipping Publishing
3/30/2011 12:37:36 PM - WorkflowComment -</vt:lpwstr>
  </property>
  <property fmtid="{D5CDD505-2E9C-101B-9397-08002B2CF9AE}" pid="16" name="CommentsHistory">
    <vt:lpwstr/>
  </property>
  <property fmtid="{D5CDD505-2E9C-101B-9397-08002B2CF9AE}" pid="17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18" name="_dlc_policyId">
    <vt:lpwstr/>
  </property>
  <property fmtid="{D5CDD505-2E9C-101B-9397-08002B2CF9AE}" pid="19" name="MoveToInitiate">
    <vt:lpwstr/>
  </property>
  <property fmtid="{D5CDD505-2E9C-101B-9397-08002B2CF9AE}" pid="20" name="NavGroup">
    <vt:lpwstr/>
  </property>
  <property fmtid="{D5CDD505-2E9C-101B-9397-08002B2CF9AE}" pid="21" name="Expired Date">
    <vt:lpwstr/>
  </property>
  <property fmtid="{D5CDD505-2E9C-101B-9397-08002B2CF9AE}" pid="22" name="{A44787D4-0540-4523-9961-78E4036D8C6D}">
    <vt:lpwstr>{6004D04E-F8D1-43AD-8A68-473D390EFFA5}</vt:lpwstr>
  </property>
  <property fmtid="{D5CDD505-2E9C-101B-9397-08002B2CF9AE}" pid="23" name="Review Date">
    <vt:lpwstr>2023-07-10T00:00:00Z</vt:lpwstr>
  </property>
  <property fmtid="{D5CDD505-2E9C-101B-9397-08002B2CF9AE}" pid="24" name="Document Owner">
    <vt:lpwstr>137</vt:lpwstr>
  </property>
  <property fmtid="{D5CDD505-2E9C-101B-9397-08002B2CF9AE}" pid="25" name="Rate Info">
    <vt:lpwstr>No</vt:lpwstr>
  </property>
  <property fmtid="{D5CDD505-2E9C-101B-9397-08002B2CF9AE}" pid="26" name="Department">
    <vt:lpwstr>16</vt:lpwstr>
  </property>
  <property fmtid="{D5CDD505-2E9C-101B-9397-08002B2CF9AE}" pid="27" name="display_urn:schemas-microsoft-com:office:office#Document_x0020_Owner">
    <vt:lpwstr>Thomsen, Jason (Northern Natural Gas)</vt:lpwstr>
  </property>
</Properties>
</file>